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5" r:id="rId1"/>
    <sheet name="2кв" sheetId="26" r:id="rId2"/>
  </sheets>
  <definedNames>
    <definedName name="_xlnm.Print_Area" localSheetId="0">'1кв'!$A$1:$E$57</definedName>
    <definedName name="_xlnm.Print_Area" localSheetId="1">'2кв'!$A$1:$E$59</definedName>
  </definedNames>
  <calcPr calcId="152511"/>
</workbook>
</file>

<file path=xl/calcChain.xml><?xml version="1.0" encoding="utf-8"?>
<calcChain xmlns="http://schemas.openxmlformats.org/spreadsheetml/2006/main">
  <c r="B51" i="26" l="1"/>
  <c r="E36" i="26"/>
  <c r="E27" i="26"/>
  <c r="E29" i="26"/>
  <c r="E34" i="26"/>
  <c r="E33" i="26"/>
  <c r="B57" i="26"/>
  <c r="B56" i="26"/>
  <c r="F55" i="26"/>
  <c r="B55" i="26"/>
  <c r="B54" i="26"/>
  <c r="E31" i="26"/>
  <c r="E21" i="26"/>
  <c r="F19" i="26"/>
  <c r="E22" i="26" s="1"/>
  <c r="B58" i="26" l="1"/>
  <c r="B59" i="26" s="1"/>
  <c r="F53" i="25"/>
  <c r="E34" i="25"/>
  <c r="E30" i="25" l="1"/>
  <c r="E31" i="25"/>
  <c r="E32" i="25"/>
  <c r="E29" i="25"/>
  <c r="B55" i="25" l="1"/>
  <c r="B54" i="25"/>
  <c r="B53" i="25"/>
  <c r="B52" i="25"/>
  <c r="F19" i="25"/>
  <c r="E22" i="25" s="1"/>
  <c r="E21" i="25" l="1"/>
  <c r="B56" i="25" s="1"/>
  <c r="B57" i="25" s="1"/>
</calcChain>
</file>

<file path=xl/sharedStrings.xml><?xml version="1.0" encoding="utf-8"?>
<sst xmlns="http://schemas.openxmlformats.org/spreadsheetml/2006/main" count="179" uniqueCount="87">
  <si>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</si>
  <si>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</si>
  <si>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</si>
  <si>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</si>
  <si>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</si>
  <si>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</si>
  <si>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</si>
  <si>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</si>
  <si>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</si>
  <si>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</si>
  <si>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</si>
  <si>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</si>
  <si>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</si>
  <si>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</si>
  <si>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</si>
  <si>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</si>
  <si>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</si>
  <si>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</si>
  <si>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</si>
  <si>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</si>
  <si>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</si>
  <si>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</si>
  <si>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</si>
  <si>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</si>
  <si>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</si>
  <si>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</si>
  <si>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</si>
  <si>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</si>
  <si>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</si>
  <si>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</si>
  <si>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</si>
  <si>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</si>
  <si>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</si>
  <si>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</si>
  <si>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</si>
  <si>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</si>
  <si>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</si>
  <si>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Расходы по управлению МКД </t>
  </si>
  <si>
    <t xml:space="preserve">Расходы по содержанию и тек. ремонту </t>
  </si>
  <si>
    <t>Остаток на начало квартала</t>
  </si>
  <si>
    <t>определена приложением № 9 к договору №9 от 01.04.2015 г.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</si>
  <si>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</si>
  <si>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</si>
  <si>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</si>
  <si>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</si>
  <si>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Тандер</t>
  </si>
  <si>
    <t>по договору администр.</t>
  </si>
  <si>
    <t>электроэнергия на СОИ</t>
  </si>
  <si>
    <t>водоотведение на СОИ</t>
  </si>
  <si>
    <t>холодная вода на СОИ</t>
  </si>
  <si>
    <t>ВИОЛА</t>
  </si>
  <si>
    <t>Дератизация, дезинсекция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</si>
  <si>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№ 21 от 15.05.2022г.</t>
    </r>
  </si>
  <si>
    <t>Заказчик - Собственники МКД, в лице председателя совета МКД Лыков Р.А.</t>
  </si>
  <si>
    <t>S дома = 3873,8 + 818,7 (не жилые)=4693,2м2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</si>
  <si>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</si>
  <si>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</si>
  <si>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 Бовкун А.А.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</si>
  <si>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Лыкова Татьяна Александровна</t>
    </r>
  </si>
  <si>
    <t>за 1 квартал 2024 года</t>
  </si>
  <si>
    <t>31.03.2024 г.</t>
  </si>
  <si>
    <t>Опиловка деревьев,уборка веток</t>
  </si>
  <si>
    <t>Установка железного парапета</t>
  </si>
  <si>
    <t>Замена КНС в подвале 2ого подъезда (кв27,29)</t>
  </si>
  <si>
    <t>январь, 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</si>
  <si>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</si>
  <si>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</si>
  <si>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Частичный ремонт мягкой кровли (кв.39)</t>
  </si>
  <si>
    <t xml:space="preserve">           2. Всего за период с "01" 01 2024 г. по "31" 03 2024 г. выполнено работ (оказано услуг) на общую сумму  четыреста десять тысяч шестьсот девяносто три рубля 02 копейки.</t>
  </si>
  <si>
    <t>Предъявлено населению 343200,61</t>
  </si>
  <si>
    <t>за 2 квартал 2024 года</t>
  </si>
  <si>
    <t>30.06.2024 г.</t>
  </si>
  <si>
    <t>2 квартал</t>
  </si>
  <si>
    <t>Поверка ОДПУ ТЭ, ХВС</t>
  </si>
  <si>
    <t>Ремонт отопления (кв.61)</t>
  </si>
  <si>
    <t>апрель</t>
  </si>
  <si>
    <t>май</t>
  </si>
  <si>
    <t>Оборудование укрытия инвентарем</t>
  </si>
  <si>
    <t xml:space="preserve">Заделка выбоины в плите входа в подвал (магазин) </t>
  </si>
  <si>
    <t>ч/ч</t>
  </si>
  <si>
    <t xml:space="preserve">Сварка и изготовление поручня </t>
  </si>
  <si>
    <t>Ремонт швов на потолке (подъезд №1, 5 этаж) (кв.24)</t>
  </si>
  <si>
    <t xml:space="preserve">                        </t>
  </si>
  <si>
    <t>Заделка швов мягкой кровли мастикой</t>
  </si>
  <si>
    <t>июнь</t>
  </si>
  <si>
    <t xml:space="preserve">           2. Всего за период с "01" 04 2024 г. по "30" 06 2024 г. выполнено работ (оказано услуг) на общую сумму триста восемьдесят две тысячи пятьсот шестьдесят восемь рублей 82 копейки.</t>
  </si>
  <si>
    <t>Предъявлено населению 343772,12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</si>
</sst>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center" vertical="center" wrapText="1"/>
    </xf>
    <xf numFmtId="43" fontId="2" fillId="0" borderId="0" xfId="1" applyFont="1"/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39" fontId="2" fillId="0" borderId="1" xfId="1" applyNumberFormat="1" applyFont="1" applyBorder="1" applyAlignment="1">
      <alignment horizontal="right" vertical="center" wrapText="1"/>
    </xf>
    <xf numFmtId="164" fontId="5" fillId="0" borderId="0" xfId="0" applyNumberFormat="1" applyFont="1"/>
    <xf numFmtId="164" fontId="5" fillId="0" borderId="0" xfId="1" applyNumberFormat="1" applyFont="1"/>
    <xf numFmtId="0" fontId="8" fillId="0" borderId="1" xfId="0" applyFont="1" applyBorder="1"/>
    <xf numFmtId="0" fontId="7" fillId="0" borderId="3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3" fontId="5" fillId="0" borderId="5" xfId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48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44" t="s">
        <v>11</v>
      </c>
      <c r="B1" s="44"/>
      <c r="C1" s="44"/>
      <c r="D1" s="44"/>
      <c r="E1" s="44"/>
    </row>
    <row r="2" spans="1:5" ht="35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5" t="s">
        <v>59</v>
      </c>
      <c r="B3" s="45"/>
      <c r="C3" s="45"/>
      <c r="D3" s="45"/>
      <c r="E3" s="45"/>
    </row>
    <row r="4" spans="1:5" x14ac:dyDescent="0.25">
      <c r="A4" s="25" t="s">
        <v>13</v>
      </c>
      <c r="B4" s="26"/>
      <c r="C4" s="26"/>
      <c r="D4" s="37"/>
      <c r="E4" s="30" t="s">
        <v>60</v>
      </c>
    </row>
    <row r="5" spans="1:5" ht="18.75" customHeight="1" x14ac:dyDescent="0.25">
      <c r="A5" s="43" t="s">
        <v>0</v>
      </c>
      <c r="B5" s="43"/>
      <c r="C5" s="43"/>
      <c r="D5" s="43"/>
      <c r="E5" s="43"/>
    </row>
    <row r="6" spans="1:5" x14ac:dyDescent="0.25">
      <c r="A6" s="47" t="s">
        <v>24</v>
      </c>
      <c r="B6" s="47"/>
      <c r="C6" s="47"/>
      <c r="D6" s="47"/>
      <c r="E6" s="47"/>
    </row>
    <row r="7" spans="1:5" x14ac:dyDescent="0.25">
      <c r="A7" s="48" t="s">
        <v>1</v>
      </c>
      <c r="B7" s="48"/>
      <c r="C7" s="48"/>
      <c r="D7" s="48"/>
      <c r="E7" s="48"/>
    </row>
    <row r="8" spans="1:5" ht="13.5" customHeight="1" x14ac:dyDescent="0.25">
      <c r="A8" s="43" t="s">
        <v>58</v>
      </c>
      <c r="B8" s="43"/>
      <c r="C8" s="43"/>
      <c r="D8" s="43"/>
      <c r="E8" s="43"/>
    </row>
    <row r="9" spans="1:5" ht="23.25" customHeight="1" x14ac:dyDescent="0.25">
      <c r="A9" s="49" t="s">
        <v>14</v>
      </c>
      <c r="B9" s="49"/>
      <c r="C9" s="49"/>
      <c r="D9" s="49"/>
      <c r="E9" s="49"/>
    </row>
    <row r="10" spans="1:5" ht="30" customHeight="1" x14ac:dyDescent="0.25">
      <c r="A10" s="43" t="s">
        <v>52</v>
      </c>
      <c r="B10" s="43"/>
      <c r="C10" s="43"/>
      <c r="D10" s="43"/>
      <c r="E10" s="43"/>
    </row>
    <row r="11" spans="1:5" x14ac:dyDescent="0.25">
      <c r="A11" s="48" t="s">
        <v>15</v>
      </c>
      <c r="B11" s="48"/>
      <c r="C11" s="48"/>
      <c r="D11" s="48"/>
      <c r="E11" s="48"/>
    </row>
    <row r="12" spans="1:5" x14ac:dyDescent="0.25">
      <c r="A12" s="43" t="s">
        <v>22</v>
      </c>
      <c r="B12" s="43"/>
      <c r="C12" s="43"/>
      <c r="D12" s="43"/>
      <c r="E12" s="43"/>
    </row>
    <row r="13" spans="1:5" x14ac:dyDescent="0.25">
      <c r="A13" s="48" t="s">
        <v>2</v>
      </c>
      <c r="B13" s="48"/>
      <c r="C13" s="48"/>
      <c r="D13" s="48"/>
      <c r="E13" s="48"/>
    </row>
    <row r="14" spans="1:5" x14ac:dyDescent="0.25">
      <c r="A14" s="43" t="s">
        <v>55</v>
      </c>
      <c r="B14" s="43"/>
      <c r="C14" s="43"/>
      <c r="D14" s="43"/>
      <c r="E14" s="43"/>
    </row>
    <row r="15" spans="1:5" ht="10.5" customHeight="1" x14ac:dyDescent="0.25">
      <c r="A15" s="48" t="s">
        <v>16</v>
      </c>
      <c r="B15" s="48"/>
      <c r="C15" s="48"/>
      <c r="D15" s="48"/>
      <c r="E15" s="48"/>
    </row>
    <row r="16" spans="1:5" ht="31.5" customHeight="1" x14ac:dyDescent="0.25">
      <c r="A16" s="43" t="s">
        <v>17</v>
      </c>
      <c r="B16" s="43"/>
      <c r="C16" s="43"/>
      <c r="D16" s="43"/>
      <c r="E16" s="43"/>
    </row>
    <row r="17" spans="1:7" ht="58.5" customHeight="1" x14ac:dyDescent="0.25">
      <c r="A17" s="43" t="s">
        <v>25</v>
      </c>
      <c r="B17" s="43"/>
      <c r="C17" s="43"/>
      <c r="D17" s="43"/>
      <c r="E17" s="43"/>
    </row>
    <row r="18" spans="1:7" ht="38.25" customHeight="1" x14ac:dyDescent="0.25">
      <c r="A18" s="51" t="s">
        <v>26</v>
      </c>
      <c r="B18" s="51"/>
      <c r="C18" s="51"/>
      <c r="D18" s="51"/>
      <c r="E18" s="51"/>
    </row>
    <row r="19" spans="1:7" x14ac:dyDescent="0.25">
      <c r="A19" s="51"/>
      <c r="B19" s="51"/>
      <c r="C19" s="51"/>
      <c r="D19" s="51"/>
      <c r="E19" s="51"/>
      <c r="F19" s="1">
        <f>818.7+3873.8</f>
        <v>4692.5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19" t="s">
        <v>42</v>
      </c>
      <c r="B21" s="17" t="s">
        <v>40</v>
      </c>
      <c r="C21" s="2" t="s">
        <v>4</v>
      </c>
      <c r="D21" s="2">
        <v>15.46</v>
      </c>
      <c r="E21" s="4">
        <f>D21*F19*G19</f>
        <v>217638.15000000002</v>
      </c>
      <c r="G21" s="10"/>
    </row>
    <row r="22" spans="1:7" x14ac:dyDescent="0.25">
      <c r="A22" s="3" t="s">
        <v>37</v>
      </c>
      <c r="B22" s="17" t="s">
        <v>23</v>
      </c>
      <c r="C22" s="2" t="s">
        <v>4</v>
      </c>
      <c r="D22" s="2">
        <v>6.06</v>
      </c>
      <c r="E22" s="4">
        <f>D22*F19*G19</f>
        <v>85309.65</v>
      </c>
      <c r="G22" s="10"/>
    </row>
    <row r="23" spans="1:7" x14ac:dyDescent="0.25">
      <c r="A23" s="3" t="s">
        <v>51</v>
      </c>
      <c r="B23" s="17" t="s">
        <v>28</v>
      </c>
      <c r="C23" s="2" t="s">
        <v>29</v>
      </c>
      <c r="D23" s="2"/>
      <c r="E23" s="4">
        <v>0</v>
      </c>
      <c r="G23" s="10"/>
    </row>
    <row r="24" spans="1:7" x14ac:dyDescent="0.25">
      <c r="A24" s="3" t="s">
        <v>48</v>
      </c>
      <c r="B24" s="17" t="s">
        <v>28</v>
      </c>
      <c r="C24" s="2" t="s">
        <v>29</v>
      </c>
      <c r="D24" s="2"/>
      <c r="E24" s="4">
        <v>21454.32</v>
      </c>
      <c r="G24" s="10"/>
    </row>
    <row r="25" spans="1:7" ht="15.75" x14ac:dyDescent="0.25">
      <c r="A25" s="23" t="s">
        <v>49</v>
      </c>
      <c r="B25" s="17" t="s">
        <v>28</v>
      </c>
      <c r="C25" s="2" t="s">
        <v>29</v>
      </c>
      <c r="D25" s="2"/>
      <c r="E25" s="20">
        <v>13704</v>
      </c>
      <c r="G25" s="10"/>
    </row>
    <row r="26" spans="1:7" x14ac:dyDescent="0.25">
      <c r="A26" s="3" t="s">
        <v>47</v>
      </c>
      <c r="B26" s="17" t="s">
        <v>28</v>
      </c>
      <c r="C26" s="2" t="s">
        <v>29</v>
      </c>
      <c r="D26" s="2"/>
      <c r="E26" s="4">
        <v>8148</v>
      </c>
      <c r="G26" s="10"/>
    </row>
    <row r="27" spans="1:7" x14ac:dyDescent="0.25">
      <c r="A27" s="3" t="s">
        <v>27</v>
      </c>
      <c r="B27" s="17" t="s">
        <v>28</v>
      </c>
      <c r="C27" s="2" t="s">
        <v>29</v>
      </c>
      <c r="D27" s="2"/>
      <c r="E27" s="4">
        <v>37369.85</v>
      </c>
      <c r="G27" s="10"/>
    </row>
    <row r="28" spans="1:7" s="42" customFormat="1" ht="60" x14ac:dyDescent="0.25">
      <c r="A28" s="38" t="s">
        <v>65</v>
      </c>
      <c r="B28" s="39" t="s">
        <v>66</v>
      </c>
      <c r="C28" s="40" t="s">
        <v>29</v>
      </c>
      <c r="D28" s="40"/>
      <c r="E28" s="41">
        <v>2726.5</v>
      </c>
    </row>
    <row r="29" spans="1:7" ht="30" x14ac:dyDescent="0.25">
      <c r="A29" s="24" t="s">
        <v>67</v>
      </c>
      <c r="B29" s="31" t="s">
        <v>64</v>
      </c>
      <c r="C29" s="2"/>
      <c r="D29" s="2">
        <v>43</v>
      </c>
      <c r="E29" s="4">
        <f>D29*260.07</f>
        <v>11183.01</v>
      </c>
      <c r="G29" s="10"/>
    </row>
    <row r="30" spans="1:7" x14ac:dyDescent="0.25">
      <c r="A30" s="24" t="s">
        <v>61</v>
      </c>
      <c r="B30" s="31" t="s">
        <v>56</v>
      </c>
      <c r="C30" s="2"/>
      <c r="D30" s="2">
        <v>26.6</v>
      </c>
      <c r="E30" s="4">
        <f t="shared" ref="E30:E32" si="0">D30*260.07</f>
        <v>6917.8620000000001</v>
      </c>
      <c r="G30" s="10"/>
    </row>
    <row r="31" spans="1:7" x14ac:dyDescent="0.25">
      <c r="A31" s="24" t="s">
        <v>62</v>
      </c>
      <c r="B31" s="31" t="s">
        <v>56</v>
      </c>
      <c r="C31" s="2"/>
      <c r="D31" s="2">
        <v>4</v>
      </c>
      <c r="E31" s="4">
        <f t="shared" si="0"/>
        <v>1040.28</v>
      </c>
      <c r="G31" s="10"/>
    </row>
    <row r="32" spans="1:7" ht="30" x14ac:dyDescent="0.25">
      <c r="A32" s="24" t="s">
        <v>63</v>
      </c>
      <c r="B32" s="31" t="s">
        <v>56</v>
      </c>
      <c r="C32" s="2"/>
      <c r="D32" s="2">
        <v>20</v>
      </c>
      <c r="E32" s="4">
        <f t="shared" si="0"/>
        <v>5201.3999999999996</v>
      </c>
      <c r="G32" s="10"/>
    </row>
    <row r="33" spans="1:9" x14ac:dyDescent="0.25">
      <c r="A33" s="34"/>
      <c r="B33" s="32"/>
      <c r="C33" s="2"/>
      <c r="D33" s="27"/>
      <c r="E33" s="4"/>
      <c r="G33" s="10"/>
    </row>
    <row r="34" spans="1:9" s="9" customFormat="1" ht="14.25" x14ac:dyDescent="0.2">
      <c r="A34" s="5" t="s">
        <v>30</v>
      </c>
      <c r="B34" s="33"/>
      <c r="C34" s="7"/>
      <c r="D34" s="6"/>
      <c r="E34" s="8">
        <f>SUM(E21:E33)</f>
        <v>410693.02200000011</v>
      </c>
    </row>
    <row r="35" spans="1:9" s="9" customFormat="1" ht="14.25" x14ac:dyDescent="0.2">
      <c r="A35" s="11"/>
      <c r="B35" s="12"/>
      <c r="C35" s="13"/>
      <c r="D35" s="12"/>
      <c r="E35" s="14"/>
    </row>
    <row r="36" spans="1:9" ht="33.75" customHeight="1" x14ac:dyDescent="0.25">
      <c r="A36" s="52" t="s">
        <v>68</v>
      </c>
      <c r="B36" s="52"/>
      <c r="C36" s="52"/>
      <c r="D36" s="52"/>
      <c r="E36" s="52"/>
    </row>
    <row r="37" spans="1:9" ht="33" customHeight="1" x14ac:dyDescent="0.25">
      <c r="A37" s="43" t="s">
        <v>21</v>
      </c>
      <c r="B37" s="43"/>
      <c r="C37" s="43"/>
      <c r="D37" s="43"/>
      <c r="E37" s="43"/>
    </row>
    <row r="38" spans="1:9" ht="13.9" customHeight="1" x14ac:dyDescent="0.25">
      <c r="A38" s="43" t="s">
        <v>20</v>
      </c>
      <c r="B38" s="43"/>
      <c r="C38" s="43"/>
      <c r="D38" s="43"/>
      <c r="E38" s="43"/>
    </row>
    <row r="39" spans="1:9" ht="28.5" customHeight="1" x14ac:dyDescent="0.25">
      <c r="A39" s="43" t="s">
        <v>31</v>
      </c>
      <c r="B39" s="43"/>
      <c r="C39" s="43"/>
      <c r="D39" s="43"/>
      <c r="E39" s="43"/>
    </row>
    <row r="40" spans="1:9" x14ac:dyDescent="0.25">
      <c r="A40" s="50" t="s">
        <v>5</v>
      </c>
      <c r="B40" s="50"/>
      <c r="C40" s="50"/>
      <c r="D40" s="50"/>
      <c r="E40" s="50"/>
    </row>
    <row r="41" spans="1:9" x14ac:dyDescent="0.25">
      <c r="A41" s="43" t="s">
        <v>18</v>
      </c>
      <c r="B41" s="43"/>
      <c r="C41" s="43"/>
      <c r="D41" s="43"/>
      <c r="E41" s="43"/>
      <c r="I41" s="1" t="s">
        <v>36</v>
      </c>
    </row>
    <row r="42" spans="1:9" ht="13.9" customHeight="1" x14ac:dyDescent="0.25">
      <c r="A42" s="53" t="s">
        <v>57</v>
      </c>
      <c r="B42" s="53"/>
      <c r="C42" s="53"/>
      <c r="D42" s="53"/>
      <c r="E42" s="53"/>
    </row>
    <row r="43" spans="1:9" x14ac:dyDescent="0.25">
      <c r="B43" s="54" t="s">
        <v>19</v>
      </c>
      <c r="C43" s="54"/>
      <c r="D43" s="54"/>
      <c r="E43" s="28" t="s">
        <v>6</v>
      </c>
    </row>
    <row r="44" spans="1:9" x14ac:dyDescent="0.25">
      <c r="A44" s="18"/>
      <c r="B44" s="18"/>
      <c r="C44" s="18"/>
      <c r="D44" s="18"/>
      <c r="E44" s="18"/>
    </row>
    <row r="45" spans="1:9" ht="13.9" customHeight="1" x14ac:dyDescent="0.25">
      <c r="A45" s="53" t="s">
        <v>53</v>
      </c>
      <c r="B45" s="53"/>
      <c r="C45" s="53"/>
      <c r="D45" s="53"/>
      <c r="E45" s="53"/>
    </row>
    <row r="46" spans="1:9" x14ac:dyDescent="0.25">
      <c r="B46" s="54" t="s">
        <v>19</v>
      </c>
      <c r="C46" s="54"/>
      <c r="D46" s="54"/>
      <c r="E46" s="28" t="s">
        <v>6</v>
      </c>
    </row>
    <row r="47" spans="1:9" x14ac:dyDescent="0.25">
      <c r="A47" s="1" t="s">
        <v>54</v>
      </c>
    </row>
    <row r="48" spans="1:9" x14ac:dyDescent="0.25">
      <c r="A48" s="9" t="s">
        <v>32</v>
      </c>
    </row>
    <row r="49" spans="1:7" x14ac:dyDescent="0.25">
      <c r="A49" s="9" t="s">
        <v>39</v>
      </c>
      <c r="B49" s="22">
        <v>143114.70000000001</v>
      </c>
    </row>
    <row r="50" spans="1:7" ht="27" customHeight="1" x14ac:dyDescent="0.25">
      <c r="A50" s="29" t="s">
        <v>69</v>
      </c>
      <c r="B50" s="15"/>
    </row>
    <row r="51" spans="1:7" x14ac:dyDescent="0.25">
      <c r="A51" s="1" t="s">
        <v>33</v>
      </c>
      <c r="B51" s="15">
        <v>343594.5</v>
      </c>
    </row>
    <row r="52" spans="1:7" x14ac:dyDescent="0.25">
      <c r="A52" s="1" t="s">
        <v>35</v>
      </c>
      <c r="B52" s="15">
        <f>F52+F53+F54</f>
        <v>55909.06</v>
      </c>
      <c r="F52" s="1">
        <v>28801.7</v>
      </c>
      <c r="G52" s="1" t="s">
        <v>45</v>
      </c>
    </row>
    <row r="53" spans="1:7" x14ac:dyDescent="0.25">
      <c r="A53" s="1" t="s">
        <v>43</v>
      </c>
      <c r="B53" s="15">
        <f>350*3</f>
        <v>1050</v>
      </c>
      <c r="F53" s="1">
        <f>596.28+6228.84</f>
        <v>6825.12</v>
      </c>
      <c r="G53" s="1" t="s">
        <v>46</v>
      </c>
    </row>
    <row r="54" spans="1:7" x14ac:dyDescent="0.25">
      <c r="A54" s="1" t="s">
        <v>41</v>
      </c>
      <c r="B54" s="15">
        <f>3*330</f>
        <v>990</v>
      </c>
      <c r="F54" s="1">
        <v>20282.240000000002</v>
      </c>
      <c r="G54" s="1" t="s">
        <v>50</v>
      </c>
    </row>
    <row r="55" spans="1:7" x14ac:dyDescent="0.25">
      <c r="A55" s="1" t="s">
        <v>44</v>
      </c>
      <c r="B55" s="15">
        <f>3*300</f>
        <v>900</v>
      </c>
    </row>
    <row r="56" spans="1:7" ht="30" x14ac:dyDescent="0.25">
      <c r="A56" s="29" t="s">
        <v>38</v>
      </c>
      <c r="B56" s="15">
        <f>E34</f>
        <v>410693.02200000011</v>
      </c>
    </row>
    <row r="57" spans="1:7" x14ac:dyDescent="0.25">
      <c r="A57" s="16" t="s">
        <v>34</v>
      </c>
      <c r="B57" s="21">
        <f>B49+B51+B52+B53+B54+B55-B56</f>
        <v>134865.2379999999</v>
      </c>
    </row>
  </sheetData>
  <mergeCells count="28">
    <mergeCell ref="A41:E41"/>
    <mergeCell ref="A42:E42"/>
    <mergeCell ref="B43:D43"/>
    <mergeCell ref="A45:E45"/>
    <mergeCell ref="B46:D46"/>
    <mergeCell ref="A40:E40"/>
    <mergeCell ref="A13:E13"/>
    <mergeCell ref="A14:E14"/>
    <mergeCell ref="A15:E15"/>
    <mergeCell ref="A16:E16"/>
    <mergeCell ref="A17:E17"/>
    <mergeCell ref="A18:E18"/>
    <mergeCell ref="A19:E19"/>
    <mergeCell ref="A36:E36"/>
    <mergeCell ref="A37:E37"/>
    <mergeCell ref="A38:E38"/>
    <mergeCell ref="A39:E39"/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BreakPreview" topLeftCell="A40" zoomScaleSheetLayoutView="100" workbookViewId="0">
      <selection activeCell="D54" sqref="D54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44" t="s">
        <v>11</v>
      </c>
      <c r="B1" s="44"/>
      <c r="C1" s="44"/>
      <c r="D1" s="44"/>
      <c r="E1" s="44"/>
    </row>
    <row r="2" spans="1:5" ht="35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5" t="s">
        <v>70</v>
      </c>
      <c r="B3" s="45"/>
      <c r="C3" s="45"/>
      <c r="D3" s="45"/>
      <c r="E3" s="45"/>
    </row>
    <row r="4" spans="1:5" x14ac:dyDescent="0.25">
      <c r="A4" s="25" t="s">
        <v>13</v>
      </c>
      <c r="B4" s="26"/>
      <c r="C4" s="26"/>
      <c r="D4" s="37"/>
      <c r="E4" s="30" t="s">
        <v>71</v>
      </c>
    </row>
    <row r="5" spans="1:5" ht="18.75" customHeight="1" x14ac:dyDescent="0.25">
      <c r="A5" s="43" t="s">
        <v>0</v>
      </c>
      <c r="B5" s="43"/>
      <c r="C5" s="43"/>
      <c r="D5" s="43"/>
      <c r="E5" s="43"/>
    </row>
    <row r="6" spans="1:5" x14ac:dyDescent="0.25">
      <c r="A6" s="47" t="s">
        <v>24</v>
      </c>
      <c r="B6" s="47"/>
      <c r="C6" s="47"/>
      <c r="D6" s="47"/>
      <c r="E6" s="47"/>
    </row>
    <row r="7" spans="1:5" x14ac:dyDescent="0.25">
      <c r="A7" s="48" t="s">
        <v>1</v>
      </c>
      <c r="B7" s="48"/>
      <c r="C7" s="48"/>
      <c r="D7" s="48"/>
      <c r="E7" s="48"/>
    </row>
    <row r="8" spans="1:5" ht="13.5" customHeight="1" x14ac:dyDescent="0.25">
      <c r="A8" s="43" t="s">
        <v>58</v>
      </c>
      <c r="B8" s="43"/>
      <c r="C8" s="43"/>
      <c r="D8" s="43"/>
      <c r="E8" s="43"/>
    </row>
    <row r="9" spans="1:5" ht="23.25" customHeight="1" x14ac:dyDescent="0.25">
      <c r="A9" s="49" t="s">
        <v>14</v>
      </c>
      <c r="B9" s="49"/>
      <c r="C9" s="49"/>
      <c r="D9" s="49"/>
      <c r="E9" s="49"/>
    </row>
    <row r="10" spans="1:5" ht="30" customHeight="1" x14ac:dyDescent="0.25">
      <c r="A10" s="43" t="s">
        <v>52</v>
      </c>
      <c r="B10" s="43"/>
      <c r="C10" s="43"/>
      <c r="D10" s="43"/>
      <c r="E10" s="43"/>
    </row>
    <row r="11" spans="1:5" x14ac:dyDescent="0.25">
      <c r="A11" s="48" t="s">
        <v>15</v>
      </c>
      <c r="B11" s="48"/>
      <c r="C11" s="48"/>
      <c r="D11" s="48"/>
      <c r="E11" s="48"/>
    </row>
    <row r="12" spans="1:5" x14ac:dyDescent="0.25">
      <c r="A12" s="43" t="s">
        <v>22</v>
      </c>
      <c r="B12" s="43"/>
      <c r="C12" s="43"/>
      <c r="D12" s="43"/>
      <c r="E12" s="43"/>
    </row>
    <row r="13" spans="1:5" x14ac:dyDescent="0.25">
      <c r="A13" s="48" t="s">
        <v>2</v>
      </c>
      <c r="B13" s="48"/>
      <c r="C13" s="48"/>
      <c r="D13" s="48"/>
      <c r="E13" s="48"/>
    </row>
    <row r="14" spans="1:5" x14ac:dyDescent="0.25">
      <c r="A14" s="43" t="s">
        <v>55</v>
      </c>
      <c r="B14" s="43"/>
      <c r="C14" s="43"/>
      <c r="D14" s="43"/>
      <c r="E14" s="43"/>
    </row>
    <row r="15" spans="1:5" ht="10.5" customHeight="1" x14ac:dyDescent="0.25">
      <c r="A15" s="48" t="s">
        <v>16</v>
      </c>
      <c r="B15" s="48"/>
      <c r="C15" s="48"/>
      <c r="D15" s="48"/>
      <c r="E15" s="48"/>
    </row>
    <row r="16" spans="1:5" ht="31.5" customHeight="1" x14ac:dyDescent="0.25">
      <c r="A16" s="43" t="s">
        <v>17</v>
      </c>
      <c r="B16" s="43"/>
      <c r="C16" s="43"/>
      <c r="D16" s="43"/>
      <c r="E16" s="43"/>
    </row>
    <row r="17" spans="1:7" ht="58.5" customHeight="1" x14ac:dyDescent="0.25">
      <c r="A17" s="43" t="s">
        <v>25</v>
      </c>
      <c r="B17" s="43"/>
      <c r="C17" s="43"/>
      <c r="D17" s="43"/>
      <c r="E17" s="43"/>
    </row>
    <row r="18" spans="1:7" ht="38.25" customHeight="1" x14ac:dyDescent="0.25">
      <c r="A18" s="51" t="s">
        <v>26</v>
      </c>
      <c r="B18" s="51"/>
      <c r="C18" s="51"/>
      <c r="D18" s="51"/>
      <c r="E18" s="51"/>
    </row>
    <row r="19" spans="1:7" x14ac:dyDescent="0.25">
      <c r="A19" s="51"/>
      <c r="B19" s="51"/>
      <c r="C19" s="51"/>
      <c r="D19" s="51"/>
      <c r="E19" s="51"/>
      <c r="F19" s="1">
        <f>818.7+3873.8</f>
        <v>4692.5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19" t="s">
        <v>42</v>
      </c>
      <c r="B21" s="17" t="s">
        <v>40</v>
      </c>
      <c r="C21" s="2" t="s">
        <v>4</v>
      </c>
      <c r="D21" s="2">
        <v>15.46</v>
      </c>
      <c r="E21" s="4">
        <f>D21*F19*G19</f>
        <v>217638.15000000002</v>
      </c>
      <c r="G21" s="10"/>
    </row>
    <row r="22" spans="1:7" x14ac:dyDescent="0.25">
      <c r="A22" s="3" t="s">
        <v>37</v>
      </c>
      <c r="B22" s="17" t="s">
        <v>23</v>
      </c>
      <c r="C22" s="2" t="s">
        <v>4</v>
      </c>
      <c r="D22" s="2">
        <v>6.06</v>
      </c>
      <c r="E22" s="4">
        <f>D22*F19*G19</f>
        <v>85309.65</v>
      </c>
      <c r="G22" s="10"/>
    </row>
    <row r="23" spans="1:7" x14ac:dyDescent="0.25">
      <c r="A23" s="3" t="s">
        <v>51</v>
      </c>
      <c r="B23" s="17" t="s">
        <v>72</v>
      </c>
      <c r="C23" s="2" t="s">
        <v>29</v>
      </c>
      <c r="D23" s="2"/>
      <c r="E23" s="4">
        <v>0</v>
      </c>
      <c r="G23" s="10"/>
    </row>
    <row r="24" spans="1:7" x14ac:dyDescent="0.25">
      <c r="A24" s="3" t="s">
        <v>48</v>
      </c>
      <c r="B24" s="17" t="s">
        <v>72</v>
      </c>
      <c r="C24" s="2" t="s">
        <v>29</v>
      </c>
      <c r="D24" s="2"/>
      <c r="E24" s="4">
        <v>16254.9</v>
      </c>
      <c r="G24" s="10"/>
    </row>
    <row r="25" spans="1:7" ht="15.75" x14ac:dyDescent="0.25">
      <c r="A25" s="23" t="s">
        <v>49</v>
      </c>
      <c r="B25" s="17" t="s">
        <v>72</v>
      </c>
      <c r="C25" s="2" t="s">
        <v>29</v>
      </c>
      <c r="D25" s="2"/>
      <c r="E25" s="4">
        <v>10382.84</v>
      </c>
      <c r="G25" s="10"/>
    </row>
    <row r="26" spans="1:7" x14ac:dyDescent="0.25">
      <c r="A26" s="3" t="s">
        <v>47</v>
      </c>
      <c r="B26" s="17" t="s">
        <v>72</v>
      </c>
      <c r="C26" s="2" t="s">
        <v>29</v>
      </c>
      <c r="D26" s="2"/>
      <c r="E26" s="4">
        <v>6629.95</v>
      </c>
      <c r="G26" s="10"/>
    </row>
    <row r="27" spans="1:7" x14ac:dyDescent="0.25">
      <c r="A27" s="3" t="s">
        <v>27</v>
      </c>
      <c r="B27" s="17" t="s">
        <v>72</v>
      </c>
      <c r="C27" s="2" t="s">
        <v>29</v>
      </c>
      <c r="D27" s="2"/>
      <c r="E27" s="4">
        <f>9206.56+810</f>
        <v>10016.56</v>
      </c>
      <c r="G27" s="10"/>
    </row>
    <row r="28" spans="1:7" s="42" customFormat="1" x14ac:dyDescent="0.25">
      <c r="A28" s="38" t="s">
        <v>73</v>
      </c>
      <c r="B28" s="39" t="s">
        <v>72</v>
      </c>
      <c r="C28" s="40" t="s">
        <v>29</v>
      </c>
      <c r="D28" s="40"/>
      <c r="E28" s="4">
        <v>8900</v>
      </c>
    </row>
    <row r="29" spans="1:7" x14ac:dyDescent="0.25">
      <c r="A29" s="24" t="s">
        <v>74</v>
      </c>
      <c r="B29" s="31" t="s">
        <v>75</v>
      </c>
      <c r="C29" s="2" t="s">
        <v>79</v>
      </c>
      <c r="D29" s="2">
        <v>16</v>
      </c>
      <c r="E29" s="4">
        <f>D29*260.07</f>
        <v>4161.12</v>
      </c>
      <c r="G29" s="10"/>
    </row>
    <row r="30" spans="1:7" ht="30" x14ac:dyDescent="0.25">
      <c r="A30" s="24" t="s">
        <v>77</v>
      </c>
      <c r="B30" s="31" t="s">
        <v>76</v>
      </c>
      <c r="C30" s="2" t="s">
        <v>29</v>
      </c>
      <c r="D30" s="2"/>
      <c r="E30" s="4">
        <v>11962.6</v>
      </c>
      <c r="G30" s="10"/>
    </row>
    <row r="31" spans="1:7" ht="30" x14ac:dyDescent="0.25">
      <c r="A31" s="24" t="s">
        <v>78</v>
      </c>
      <c r="B31" s="31" t="s">
        <v>76</v>
      </c>
      <c r="C31" s="2" t="s">
        <v>79</v>
      </c>
      <c r="D31" s="2">
        <v>8</v>
      </c>
      <c r="E31" s="4">
        <f t="shared" ref="E31:E34" si="0">D31*260.07</f>
        <v>2080.56</v>
      </c>
      <c r="G31" s="10"/>
    </row>
    <row r="32" spans="1:7" x14ac:dyDescent="0.25">
      <c r="A32" s="24" t="s">
        <v>80</v>
      </c>
      <c r="B32" s="31" t="s">
        <v>84</v>
      </c>
      <c r="C32" s="2" t="s">
        <v>79</v>
      </c>
      <c r="D32" s="2">
        <v>4</v>
      </c>
      <c r="E32" s="4" t="s">
        <v>82</v>
      </c>
      <c r="G32" s="10"/>
    </row>
    <row r="33" spans="1:9" ht="30" x14ac:dyDescent="0.25">
      <c r="A33" s="56" t="s">
        <v>81</v>
      </c>
      <c r="B33" s="31" t="s">
        <v>84</v>
      </c>
      <c r="C33" s="2" t="s">
        <v>79</v>
      </c>
      <c r="D33" s="2">
        <v>20</v>
      </c>
      <c r="E33" s="4">
        <f t="shared" si="0"/>
        <v>5201.3999999999996</v>
      </c>
      <c r="G33" s="10"/>
    </row>
    <row r="34" spans="1:9" ht="30" x14ac:dyDescent="0.25">
      <c r="A34" s="34" t="s">
        <v>83</v>
      </c>
      <c r="B34" s="55" t="s">
        <v>84</v>
      </c>
      <c r="C34" s="2" t="s">
        <v>79</v>
      </c>
      <c r="D34" s="2">
        <v>15.5</v>
      </c>
      <c r="E34" s="4">
        <f t="shared" si="0"/>
        <v>4031.085</v>
      </c>
      <c r="G34" s="10"/>
    </row>
    <row r="35" spans="1:9" x14ac:dyDescent="0.25">
      <c r="A35" s="34"/>
      <c r="B35" s="32"/>
      <c r="C35" s="2"/>
      <c r="D35" s="27"/>
      <c r="E35" s="4"/>
      <c r="G35" s="10"/>
    </row>
    <row r="36" spans="1:9" s="9" customFormat="1" ht="14.25" x14ac:dyDescent="0.2">
      <c r="A36" s="5" t="s">
        <v>30</v>
      </c>
      <c r="B36" s="33"/>
      <c r="C36" s="7"/>
      <c r="D36" s="6"/>
      <c r="E36" s="8">
        <f>SUM(E21:E35)</f>
        <v>382568.81500000012</v>
      </c>
    </row>
    <row r="37" spans="1:9" s="9" customFormat="1" ht="14.25" x14ac:dyDescent="0.2">
      <c r="A37" s="11"/>
      <c r="B37" s="12"/>
      <c r="C37" s="13"/>
      <c r="D37" s="12"/>
      <c r="E37" s="14"/>
    </row>
    <row r="38" spans="1:9" ht="33.75" customHeight="1" x14ac:dyDescent="0.25">
      <c r="A38" s="52" t="s">
        <v>85</v>
      </c>
      <c r="B38" s="52"/>
      <c r="C38" s="52"/>
      <c r="D38" s="52"/>
      <c r="E38" s="52"/>
    </row>
    <row r="39" spans="1:9" ht="33" customHeight="1" x14ac:dyDescent="0.25">
      <c r="A39" s="43" t="s">
        <v>21</v>
      </c>
      <c r="B39" s="43"/>
      <c r="C39" s="43"/>
      <c r="D39" s="43"/>
      <c r="E39" s="43"/>
    </row>
    <row r="40" spans="1:9" ht="13.9" customHeight="1" x14ac:dyDescent="0.25">
      <c r="A40" s="43" t="s">
        <v>20</v>
      </c>
      <c r="B40" s="43"/>
      <c r="C40" s="43"/>
      <c r="D40" s="43"/>
      <c r="E40" s="43"/>
    </row>
    <row r="41" spans="1:9" ht="28.5" customHeight="1" x14ac:dyDescent="0.25">
      <c r="A41" s="43" t="s">
        <v>31</v>
      </c>
      <c r="B41" s="43"/>
      <c r="C41" s="43"/>
      <c r="D41" s="43"/>
      <c r="E41" s="43"/>
    </row>
    <row r="42" spans="1:9" x14ac:dyDescent="0.25">
      <c r="A42" s="50" t="s">
        <v>5</v>
      </c>
      <c r="B42" s="50"/>
      <c r="C42" s="50"/>
      <c r="D42" s="50"/>
      <c r="E42" s="50"/>
    </row>
    <row r="43" spans="1:9" x14ac:dyDescent="0.25">
      <c r="A43" s="43" t="s">
        <v>18</v>
      </c>
      <c r="B43" s="43"/>
      <c r="C43" s="43"/>
      <c r="D43" s="43"/>
      <c r="E43" s="43"/>
      <c r="I43" s="1" t="s">
        <v>36</v>
      </c>
    </row>
    <row r="44" spans="1:9" ht="13.9" customHeight="1" x14ac:dyDescent="0.25">
      <c r="A44" s="53" t="s">
        <v>57</v>
      </c>
      <c r="B44" s="53"/>
      <c r="C44" s="53"/>
      <c r="D44" s="53"/>
      <c r="E44" s="53"/>
    </row>
    <row r="45" spans="1:9" x14ac:dyDescent="0.25">
      <c r="B45" s="54" t="s">
        <v>19</v>
      </c>
      <c r="C45" s="54"/>
      <c r="D45" s="54"/>
      <c r="E45" s="35" t="s">
        <v>6</v>
      </c>
    </row>
    <row r="46" spans="1:9" x14ac:dyDescent="0.25">
      <c r="A46" s="18"/>
      <c r="B46" s="18"/>
      <c r="C46" s="18"/>
      <c r="D46" s="18"/>
      <c r="E46" s="18"/>
    </row>
    <row r="47" spans="1:9" ht="13.9" customHeight="1" x14ac:dyDescent="0.25">
      <c r="A47" s="53" t="s">
        <v>53</v>
      </c>
      <c r="B47" s="53"/>
      <c r="C47" s="53"/>
      <c r="D47" s="53"/>
      <c r="E47" s="53"/>
    </row>
    <row r="48" spans="1:9" x14ac:dyDescent="0.25">
      <c r="B48" s="54" t="s">
        <v>19</v>
      </c>
      <c r="C48" s="54"/>
      <c r="D48" s="54"/>
      <c r="E48" s="35" t="s">
        <v>6</v>
      </c>
    </row>
    <row r="49" spans="1:7" x14ac:dyDescent="0.25">
      <c r="A49" s="1" t="s">
        <v>54</v>
      </c>
    </row>
    <row r="50" spans="1:7" x14ac:dyDescent="0.25">
      <c r="A50" s="9" t="s">
        <v>32</v>
      </c>
    </row>
    <row r="51" spans="1:7" x14ac:dyDescent="0.25">
      <c r="A51" s="9" t="s">
        <v>39</v>
      </c>
      <c r="B51" s="22">
        <f>'1кв'!B57</f>
        <v>134865.2379999999</v>
      </c>
    </row>
    <row r="52" spans="1:7" ht="27" customHeight="1" x14ac:dyDescent="0.25">
      <c r="A52" s="36" t="s">
        <v>86</v>
      </c>
      <c r="B52" s="15"/>
    </row>
    <row r="53" spans="1:7" x14ac:dyDescent="0.25">
      <c r="A53" s="1" t="s">
        <v>33</v>
      </c>
      <c r="B53" s="15">
        <v>328090.8</v>
      </c>
    </row>
    <row r="54" spans="1:7" x14ac:dyDescent="0.25">
      <c r="A54" s="1" t="s">
        <v>35</v>
      </c>
      <c r="B54" s="15">
        <f>F54+F55+F56</f>
        <v>91863.98000000001</v>
      </c>
      <c r="F54" s="1">
        <v>55313.68</v>
      </c>
      <c r="G54" s="1" t="s">
        <v>45</v>
      </c>
    </row>
    <row r="55" spans="1:7" x14ac:dyDescent="0.25">
      <c r="A55" s="1" t="s">
        <v>43</v>
      </c>
      <c r="B55" s="15">
        <f>350*3</f>
        <v>1050</v>
      </c>
      <c r="F55" s="1">
        <f>596.28+6228.84</f>
        <v>6825.12</v>
      </c>
      <c r="G55" s="1" t="s">
        <v>46</v>
      </c>
    </row>
    <row r="56" spans="1:7" x14ac:dyDescent="0.25">
      <c r="A56" s="1" t="s">
        <v>41</v>
      </c>
      <c r="B56" s="15">
        <f>3*330</f>
        <v>990</v>
      </c>
      <c r="F56" s="1">
        <v>29725.18</v>
      </c>
      <c r="G56" s="1" t="s">
        <v>50</v>
      </c>
    </row>
    <row r="57" spans="1:7" x14ac:dyDescent="0.25">
      <c r="A57" s="1" t="s">
        <v>44</v>
      </c>
      <c r="B57" s="15">
        <f>3*300</f>
        <v>900</v>
      </c>
    </row>
    <row r="58" spans="1:7" ht="30" x14ac:dyDescent="0.25">
      <c r="A58" s="36" t="s">
        <v>38</v>
      </c>
      <c r="B58" s="15">
        <f>E36</f>
        <v>382568.81500000012</v>
      </c>
    </row>
    <row r="59" spans="1:7" x14ac:dyDescent="0.25">
      <c r="A59" s="16" t="s">
        <v>34</v>
      </c>
      <c r="B59" s="21">
        <f>B51+B53+B54+B55+B56+B57-B58</f>
        <v>175191.2029999998</v>
      </c>
    </row>
  </sheetData>
  <mergeCells count="28">
    <mergeCell ref="A44:E44"/>
    <mergeCell ref="B45:D45"/>
    <mergeCell ref="A47:E47"/>
    <mergeCell ref="B48:D48"/>
    <mergeCell ref="A38:E38"/>
    <mergeCell ref="A39:E39"/>
    <mergeCell ref="A40:E40"/>
    <mergeCell ref="A41:E41"/>
    <mergeCell ref="A42:E42"/>
    <mergeCell ref="A43:E4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2024-08-14T10:35:57Z</dcterms:modified>
</cp:coreProperties>
</file>